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<sst xmlns="http://schemas.openxmlformats.org/spreadsheetml/2006/main" count="24" uniqueCount="24">
  <si>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m</t>
  </si>
  <si>
    <t>R_sph</t>
  </si>
  <si>
    <t>R_target</t>
  </si>
  <si>
    <t>SC_target</t>
  </si>
  <si>
    <t>SC_sph</t>
  </si>
  <si>
    <t>R_fr</t>
  </si>
  <si>
    <t>D_mm</t>
  </si>
  <si>
    <t>z_fringe[um]</t>
  </si>
  <si>
    <t>z_sph[um]</t>
  </si>
  <si>
    <t>z_sum[um]</t>
  </si>
  <si>
    <t>z_trg[um]</t>
  </si>
  <si>
    <t>z_dif[um]</t>
  </si>
  <si>
    <t>z_diff[wv]</t>
  </si>
  <si>
    <t>h_mm</t>
  </si>
  <si>
    <t>N_fr</t>
  </si>
  <si>
    <t>h_%</t>
  </si>
  <si>
    <t>z_diff_th[um]</t>
  </si>
  <si>
    <t>lambda</t>
  </si>
  <si>
    <t>R_pix</t>
  </si>
  <si>
    <t>q_diff</t>
  </si>
  <si>
    <t>z_diff0[wv]</t>
  </si>
  <si>
    <t>Sum_quadr_weigth_err</t>
  </si>
  <si>
    <t>R_fit</t>
  </si>
  <si>
    <t>SC_fit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</si>
</sst>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0.0000E+00"/>
    <numFmt numFmtId="166" formatCode="0.00000E+00"/>
    <numFmt numFmtId="167" formatCode="0.000"/>
    <numFmt numFmtId="168" formatCode="0.00000"/>
    <numFmt numFmtId="169" formatCode="0.0000"/>
    <numFmt numFmtId="170" formatCode="0.0"/>
  </numFmts>
  <fonts count="4">
    <font>
      <sz val="10"/>
      <name val="Arial"/>
      <family val="0"/>
    </font>
    <font>
      <b/>
      <sz val="12"/>
      <name val="Arial"/>
      <family val="0"/>
    </font>
    <font>
      <b/>
      <sz val="11.75"/>
      <name val="Arial"/>
      <family val="0"/>
    </font>
    <font>
      <sz val="1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67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Wavefront Error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6"/>
          <c:order val="0"/>
          <c:tx>
            <c:strRef>
              <c:f>Sheet1!$L$6</c:f>
              <c:strCache>
                <c:ptCount val="1"/>
                <c:pt idx="0">
                  <c:v>z_diff0[wv]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Sheet1!$B$7:$B$21</c:f>
              <c:numCache/>
            </c:numRef>
          </c:xVal>
          <c:yVal>
            <c:numRef>
              <c:f>Sheet1!$L$7:$L$21</c:f>
              <c:numCache/>
            </c:numRef>
          </c:yVal>
          <c:smooth val="1"/>
        </c:ser>
        <c:axId val="42131986"/>
        <c:axId val="43643555"/>
      </c:scatterChart>
      <c:valAx>
        <c:axId val="42131986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R_M2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high"/>
        <c:crossAx val="43643555"/>
        <c:crosses val="autoZero"/>
        <c:crossBetween val="midCat"/>
        <c:dispUnits/>
      </c:valAx>
      <c:valAx>
        <c:axId val="43643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Error [wave]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1319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</xdr:row>
      <xdr:rowOff>0</xdr:rowOff>
    </xdr:from>
    <xdr:to>
      <xdr:col>23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9315450" y="323850"/>
        <a:ext cx="54864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tabSelected="1" workbookViewId="0" topLeftCell="A1">
      <selection activeCell="B10" sqref="B10"/>
    </sheetView>
  </sheetViews>
  <sheetFormatPr defaultColWidth="11.421875" defaultRowHeight="12.75"/>
  <cols>
    <col min="1" max="3" width="9.140625" style="0" customWidth="1"/>
    <col min="8" max="8" width="9.140625" style="0" customWidth="1"/>
    <col min="9" max="9" width="11.7109375" style="0" customWidth="1"/>
    <col min="10" max="16384" width="9.140625" style="0" customWidth="1"/>
  </cols>
  <sheetData>
    <row r="2" spans="2:8" ht="12.75">
      <c r="B2" s="1" t="s">
        <v>18</v>
      </c>
      <c r="C2" s="1">
        <v>650</v>
      </c>
      <c r="E2" s="1" t="s">
        <v>6</v>
      </c>
      <c r="F2" s="1">
        <v>100</v>
      </c>
      <c r="H2" s="1"/>
    </row>
    <row r="3" spans="2:12" ht="12.75">
      <c r="B3" s="1" t="s">
        <v>17</v>
      </c>
      <c r="C3" s="2">
        <v>0.000589</v>
      </c>
      <c r="D3" s="1"/>
      <c r="E3" s="1" t="s">
        <v>1</v>
      </c>
      <c r="F3" s="1">
        <v>798</v>
      </c>
      <c r="H3" s="1" t="s">
        <v>22</v>
      </c>
      <c r="I3" s="1">
        <v>793.14</v>
      </c>
      <c r="K3" t="s">
        <v>2</v>
      </c>
      <c r="L3">
        <v>794.4</v>
      </c>
    </row>
    <row r="4" spans="2:12" ht="12.75">
      <c r="B4" s="1" t="s">
        <v>0</v>
      </c>
      <c r="C4" s="3">
        <v>2</v>
      </c>
      <c r="D4" s="1"/>
      <c r="E4" s="1" t="s">
        <v>4</v>
      </c>
      <c r="F4" s="1">
        <v>0</v>
      </c>
      <c r="H4" s="1" t="s">
        <v>23</v>
      </c>
      <c r="I4" s="1">
        <v>-6.91</v>
      </c>
      <c r="K4" t="s">
        <v>3</v>
      </c>
      <c r="L4">
        <v>-6.74</v>
      </c>
    </row>
    <row r="5" spans="2:4" ht="12.75">
      <c r="B5" s="1"/>
      <c r="C5" s="1"/>
      <c r="D5" s="1"/>
    </row>
    <row r="6" spans="1:13" ht="12.75">
      <c r="A6" s="1" t="s">
        <v>5</v>
      </c>
      <c r="B6" s="1" t="s">
        <v>13</v>
      </c>
      <c r="C6" s="1" t="s">
        <v>15</v>
      </c>
      <c r="D6" s="1" t="s">
        <v>14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16</v>
      </c>
      <c r="J6" s="1" t="s">
        <v>11</v>
      </c>
      <c r="K6" s="1" t="s">
        <v>12</v>
      </c>
      <c r="L6" s="1" t="s">
        <v>20</v>
      </c>
      <c r="M6" s="1" t="s">
        <v>19</v>
      </c>
    </row>
    <row r="7" spans="1:13" ht="12.75">
      <c r="A7" s="1">
        <v>1</v>
      </c>
      <c r="B7" s="6">
        <f>A7/$C$2*$F$2/2</f>
        <v>0.07692307692307693</v>
      </c>
      <c r="C7" s="7">
        <f>B7/$F$2*2*100</f>
        <v>0.15384615384615385</v>
      </c>
      <c r="D7" s="1">
        <v>1</v>
      </c>
      <c r="E7" s="4">
        <f>D7/$C$4*$C$3*1000</f>
        <v>0.2945</v>
      </c>
      <c r="F7" s="5">
        <f aca="true" t="shared" si="0" ref="F7:F21">POWER(B7,2)/($F$3*(1+SQRT(1-(POWER(B7,2)/POWER($F$3,2)*($F$4+1)))))*1000</f>
        <v>0.0037074935946485705</v>
      </c>
      <c r="G7" s="5">
        <f>E7+F7</f>
        <v>0.29820749359464854</v>
      </c>
      <c r="H7" s="5">
        <f aca="true" t="shared" si="1" ref="H7:H21">POWER(B7,2)/($I$3*(1+SQRT(1-(POWER(B7,2)/POWER($I$3,2)*($I$4+1)))))*1000</f>
        <v>0.0037302113631131027</v>
      </c>
      <c r="I7" s="4">
        <f>H7-F7</f>
        <v>2.271776846453225E-05</v>
      </c>
      <c r="J7" s="5">
        <f aca="true" t="shared" si="2" ref="J7:J21">H7-G7</f>
        <v>-0.29447728223153546</v>
      </c>
      <c r="K7" s="4">
        <f>J7/$C$3/1000</f>
        <v>-0.49996142993469517</v>
      </c>
      <c r="L7" s="4">
        <f>K7-$K$7</f>
        <v>0</v>
      </c>
      <c r="M7" s="4">
        <f>L7*L7*B7</f>
        <v>0</v>
      </c>
    </row>
    <row r="8" spans="1:13" ht="12.75">
      <c r="A8" s="1">
        <v>118</v>
      </c>
      <c r="B8" s="6">
        <f aca="true" t="shared" si="3" ref="B8:B21">A8/$C$2*$F$2/2</f>
        <v>9.076923076923077</v>
      </c>
      <c r="C8" s="7">
        <f aca="true" t="shared" si="4" ref="C8:C21">B8/$F$2*2*100</f>
        <v>18.153846153846153</v>
      </c>
      <c r="D8" s="1">
        <v>2</v>
      </c>
      <c r="E8" s="4">
        <f aca="true" t="shared" si="5" ref="E8:E21">D8/$C$4*$C$3*1000</f>
        <v>0.589</v>
      </c>
      <c r="F8" s="5">
        <f t="shared" si="0"/>
        <v>51.624810567321305</v>
      </c>
      <c r="G8" s="5">
        <f aca="true" t="shared" si="6" ref="G8:G21">E8+F8</f>
        <v>52.2138105673213</v>
      </c>
      <c r="H8" s="5">
        <f t="shared" si="1"/>
        <v>51.929416785310416</v>
      </c>
      <c r="I8" s="4">
        <f aca="true" t="shared" si="7" ref="I8:I21">H8-F8</f>
        <v>0.3046062179891109</v>
      </c>
      <c r="J8" s="5">
        <f t="shared" si="2"/>
        <v>-0.2843937820108877</v>
      </c>
      <c r="K8" s="4">
        <f aca="true" t="shared" si="8" ref="K8:K21">J8/$C$3/1000</f>
        <v>-0.4828417351627975</v>
      </c>
      <c r="L8" s="4">
        <f aca="true" t="shared" si="9" ref="L8:L21">K8-$K$7</f>
        <v>0.017119694771897676</v>
      </c>
      <c r="M8" s="4">
        <f aca="true" t="shared" si="10" ref="M8:M21">L8*L8*B8</f>
        <v>0.0026603004609066917</v>
      </c>
    </row>
    <row r="9" spans="1:13" ht="12.75">
      <c r="A9" s="1">
        <v>182</v>
      </c>
      <c r="B9" s="6">
        <f t="shared" si="3"/>
        <v>14.000000000000002</v>
      </c>
      <c r="C9" s="7">
        <f t="shared" si="4"/>
        <v>28.000000000000004</v>
      </c>
      <c r="D9" s="1">
        <v>4</v>
      </c>
      <c r="E9" s="4">
        <f t="shared" si="5"/>
        <v>1.178</v>
      </c>
      <c r="F9" s="5">
        <f t="shared" si="0"/>
        <v>122.8164685995986</v>
      </c>
      <c r="G9" s="5">
        <f t="shared" si="6"/>
        <v>123.99446859959859</v>
      </c>
      <c r="H9" s="5">
        <f t="shared" si="1"/>
        <v>123.50269515353712</v>
      </c>
      <c r="I9" s="4">
        <f t="shared" si="7"/>
        <v>0.6862265539385248</v>
      </c>
      <c r="J9" s="5">
        <f t="shared" si="2"/>
        <v>-0.49177344606147244</v>
      </c>
      <c r="K9" s="4">
        <f t="shared" si="8"/>
        <v>-0.8349294500194778</v>
      </c>
      <c r="L9" s="4">
        <f t="shared" si="9"/>
        <v>-0.33496802008478266</v>
      </c>
      <c r="M9" s="4">
        <f t="shared" si="10"/>
        <v>1.5708500427132712</v>
      </c>
    </row>
    <row r="10" spans="1:13" ht="12.75">
      <c r="A10" s="1">
        <v>237</v>
      </c>
      <c r="B10" s="6">
        <f t="shared" si="3"/>
        <v>18.23076923076923</v>
      </c>
      <c r="C10" s="7">
        <f t="shared" si="4"/>
        <v>36.46153846153846</v>
      </c>
      <c r="D10" s="1">
        <v>5</v>
      </c>
      <c r="E10" s="4">
        <f t="shared" si="5"/>
        <v>1.4725000000000001</v>
      </c>
      <c r="F10" s="5">
        <f t="shared" si="0"/>
        <v>208.27338630890145</v>
      </c>
      <c r="G10" s="5">
        <f t="shared" si="6"/>
        <v>209.74588630890145</v>
      </c>
      <c r="H10" s="5">
        <f t="shared" si="1"/>
        <v>209.35894328101818</v>
      </c>
      <c r="I10" s="4">
        <f t="shared" si="7"/>
        <v>1.0855569721167342</v>
      </c>
      <c r="J10" s="5">
        <f t="shared" si="2"/>
        <v>-0.3869430278832624</v>
      </c>
      <c r="K10" s="4">
        <f t="shared" si="8"/>
        <v>-0.6569491135539259</v>
      </c>
      <c r="L10" s="4">
        <f t="shared" si="9"/>
        <v>-0.15698768361923077</v>
      </c>
      <c r="M10" s="4">
        <f t="shared" si="10"/>
        <v>0.4492997288867086</v>
      </c>
    </row>
    <row r="11" spans="1:13" ht="12.75">
      <c r="A11" s="1">
        <v>285</v>
      </c>
      <c r="B11" s="6">
        <f t="shared" si="3"/>
        <v>21.923076923076923</v>
      </c>
      <c r="C11" s="7">
        <f t="shared" si="4"/>
        <v>43.84615384615385</v>
      </c>
      <c r="D11" s="1">
        <v>6</v>
      </c>
      <c r="E11" s="4">
        <f t="shared" si="5"/>
        <v>1.767</v>
      </c>
      <c r="F11" s="5">
        <f t="shared" si="0"/>
        <v>301.1980087817306</v>
      </c>
      <c r="G11" s="5">
        <f t="shared" si="6"/>
        <v>302.9650087817306</v>
      </c>
      <c r="H11" s="5">
        <f t="shared" si="1"/>
        <v>302.64517024084245</v>
      </c>
      <c r="I11" s="4">
        <f t="shared" si="7"/>
        <v>1.4471614591118396</v>
      </c>
      <c r="J11" s="5">
        <f t="shared" si="2"/>
        <v>-0.31983854088815633</v>
      </c>
      <c r="K11" s="4">
        <f t="shared" si="8"/>
        <v>-0.5430195940376169</v>
      </c>
      <c r="L11" s="4">
        <f t="shared" si="9"/>
        <v>-0.04305816410292174</v>
      </c>
      <c r="M11" s="4">
        <f t="shared" si="10"/>
        <v>0.04064550510273303</v>
      </c>
    </row>
    <row r="12" spans="1:13" ht="12.75">
      <c r="A12" s="1">
        <v>339</v>
      </c>
      <c r="B12" s="6">
        <f t="shared" si="3"/>
        <v>26.076923076923077</v>
      </c>
      <c r="C12" s="7">
        <f t="shared" si="4"/>
        <v>52.15384615384615</v>
      </c>
      <c r="D12" s="1">
        <v>7</v>
      </c>
      <c r="E12" s="4">
        <f t="shared" si="5"/>
        <v>2.0615</v>
      </c>
      <c r="F12" s="5">
        <f t="shared" si="0"/>
        <v>426.1826747067566</v>
      </c>
      <c r="G12" s="5">
        <f t="shared" si="6"/>
        <v>428.2441747067566</v>
      </c>
      <c r="H12" s="5">
        <f t="shared" si="1"/>
        <v>427.99714688045793</v>
      </c>
      <c r="I12" s="4">
        <f t="shared" si="7"/>
        <v>1.814472173701347</v>
      </c>
      <c r="J12" s="5">
        <f t="shared" si="2"/>
        <v>-0.2470278262986767</v>
      </c>
      <c r="K12" s="4">
        <f t="shared" si="8"/>
        <v>-0.41940208200114887</v>
      </c>
      <c r="L12" s="4">
        <f t="shared" si="9"/>
        <v>0.0805593479335463</v>
      </c>
      <c r="M12" s="4">
        <f t="shared" si="10"/>
        <v>0.16923423806793075</v>
      </c>
    </row>
    <row r="13" spans="1:13" ht="12.75">
      <c r="A13" s="1">
        <v>424</v>
      </c>
      <c r="B13" s="6">
        <f t="shared" si="3"/>
        <v>32.61538461538461</v>
      </c>
      <c r="C13" s="7">
        <f t="shared" si="4"/>
        <v>65.23076923076923</v>
      </c>
      <c r="D13" s="1">
        <v>8</v>
      </c>
      <c r="E13" s="4">
        <f t="shared" si="5"/>
        <v>2.356</v>
      </c>
      <c r="F13" s="5">
        <f t="shared" si="0"/>
        <v>666.7969497378741</v>
      </c>
      <c r="G13" s="5">
        <f t="shared" si="6"/>
        <v>669.1529497378741</v>
      </c>
      <c r="H13" s="5">
        <f t="shared" si="1"/>
        <v>668.9353326255073</v>
      </c>
      <c r="I13" s="4">
        <f t="shared" si="7"/>
        <v>2.1383828876331563</v>
      </c>
      <c r="J13" s="5">
        <f t="shared" si="2"/>
        <v>-0.21761711236683823</v>
      </c>
      <c r="K13" s="4">
        <f t="shared" si="8"/>
        <v>-0.36946878160753516</v>
      </c>
      <c r="L13" s="4">
        <f t="shared" si="9"/>
        <v>0.13049264832716</v>
      </c>
      <c r="M13" s="4">
        <f t="shared" si="10"/>
        <v>0.5553855736456002</v>
      </c>
    </row>
    <row r="14" spans="1:13" ht="12.75">
      <c r="A14" s="1">
        <v>496</v>
      </c>
      <c r="B14" s="6">
        <f t="shared" si="3"/>
        <v>38.15384615384615</v>
      </c>
      <c r="C14" s="7">
        <f t="shared" si="4"/>
        <v>76.3076923076923</v>
      </c>
      <c r="D14" s="1">
        <v>7</v>
      </c>
      <c r="E14" s="4">
        <f t="shared" si="5"/>
        <v>2.0615</v>
      </c>
      <c r="F14" s="5">
        <f t="shared" si="0"/>
        <v>912.6245989912561</v>
      </c>
      <c r="G14" s="5">
        <f t="shared" si="6"/>
        <v>914.6860989912561</v>
      </c>
      <c r="H14" s="5">
        <f t="shared" si="1"/>
        <v>914.5753387512746</v>
      </c>
      <c r="I14" s="4">
        <f t="shared" si="7"/>
        <v>1.9507397600184504</v>
      </c>
      <c r="J14" s="5">
        <f t="shared" si="2"/>
        <v>-0.11076023998157325</v>
      </c>
      <c r="K14" s="4">
        <f t="shared" si="8"/>
        <v>-0.18804794563934338</v>
      </c>
      <c r="L14" s="4">
        <f t="shared" si="9"/>
        <v>0.3119134842953518</v>
      </c>
      <c r="M14" s="4">
        <f t="shared" si="10"/>
        <v>3.711988519684021</v>
      </c>
    </row>
    <row r="15" spans="1:13" ht="12.75">
      <c r="A15" s="1">
        <v>531</v>
      </c>
      <c r="B15" s="6">
        <f t="shared" si="3"/>
        <v>40.84615384615385</v>
      </c>
      <c r="C15" s="7">
        <f t="shared" si="4"/>
        <v>81.6923076923077</v>
      </c>
      <c r="D15" s="1">
        <v>6</v>
      </c>
      <c r="E15" s="4">
        <f t="shared" si="5"/>
        <v>1.767</v>
      </c>
      <c r="F15" s="5">
        <f t="shared" si="0"/>
        <v>1046.054206407526</v>
      </c>
      <c r="G15" s="5">
        <f t="shared" si="6"/>
        <v>1047.821206407526</v>
      </c>
      <c r="H15" s="5">
        <f t="shared" si="1"/>
        <v>1047.6846540958716</v>
      </c>
      <c r="I15" s="4">
        <f t="shared" si="7"/>
        <v>1.6304476883456118</v>
      </c>
      <c r="J15" s="5">
        <f t="shared" si="2"/>
        <v>-0.13655231165444093</v>
      </c>
      <c r="K15" s="4">
        <f t="shared" si="8"/>
        <v>-0.23183754100923756</v>
      </c>
      <c r="L15" s="4">
        <f t="shared" si="9"/>
        <v>0.2681238889254576</v>
      </c>
      <c r="M15" s="4">
        <f t="shared" si="10"/>
        <v>2.9364471477264154</v>
      </c>
    </row>
    <row r="16" spans="1:13" ht="12.75">
      <c r="A16" s="1">
        <v>555</v>
      </c>
      <c r="B16" s="6">
        <f t="shared" si="3"/>
        <v>42.69230769230769</v>
      </c>
      <c r="C16" s="7">
        <f t="shared" si="4"/>
        <v>85.38461538461539</v>
      </c>
      <c r="D16" s="1">
        <v>5</v>
      </c>
      <c r="E16" s="4">
        <f t="shared" si="5"/>
        <v>1.4725000000000001</v>
      </c>
      <c r="F16" s="5">
        <f t="shared" si="0"/>
        <v>1142.8190297176436</v>
      </c>
      <c r="G16" s="5">
        <f t="shared" si="6"/>
        <v>1144.2915297176437</v>
      </c>
      <c r="H16" s="5">
        <f t="shared" si="1"/>
        <v>1144.1213814196317</v>
      </c>
      <c r="I16" s="4">
        <f t="shared" si="7"/>
        <v>1.3023517019880728</v>
      </c>
      <c r="J16" s="5">
        <f t="shared" si="2"/>
        <v>-0.17014829801200904</v>
      </c>
      <c r="K16" s="4">
        <f t="shared" si="8"/>
        <v>-0.2888765670832072</v>
      </c>
      <c r="L16" s="4">
        <f t="shared" si="9"/>
        <v>0.21108486285148798</v>
      </c>
      <c r="M16" s="4">
        <f t="shared" si="10"/>
        <v>1.9022334404148058</v>
      </c>
    </row>
    <row r="17" spans="1:13" ht="12.75">
      <c r="A17" s="1">
        <v>573</v>
      </c>
      <c r="B17" s="6">
        <f t="shared" si="3"/>
        <v>44.07692307692307</v>
      </c>
      <c r="C17" s="7">
        <f t="shared" si="4"/>
        <v>88.15384615384615</v>
      </c>
      <c r="D17" s="1">
        <v>4</v>
      </c>
      <c r="E17" s="4">
        <f t="shared" si="5"/>
        <v>1.178</v>
      </c>
      <c r="F17" s="5">
        <f t="shared" si="0"/>
        <v>1218.2075046700675</v>
      </c>
      <c r="G17" s="5">
        <f t="shared" si="6"/>
        <v>1219.3855046700676</v>
      </c>
      <c r="H17" s="5">
        <f t="shared" si="1"/>
        <v>1219.1985384227808</v>
      </c>
      <c r="I17" s="4">
        <f t="shared" si="7"/>
        <v>0.9910337527132924</v>
      </c>
      <c r="J17" s="5">
        <f t="shared" si="2"/>
        <v>-0.18696624728681854</v>
      </c>
      <c r="K17" s="4">
        <f t="shared" si="8"/>
        <v>-0.31742996143772245</v>
      </c>
      <c r="L17" s="4">
        <f t="shared" si="9"/>
        <v>0.18253146849697272</v>
      </c>
      <c r="M17" s="4">
        <f t="shared" si="10"/>
        <v>1.4685433304786115</v>
      </c>
    </row>
    <row r="18" spans="1:13" ht="12.75">
      <c r="A18" s="1">
        <v>589</v>
      </c>
      <c r="B18" s="6">
        <f t="shared" si="3"/>
        <v>45.30769230769231</v>
      </c>
      <c r="C18" s="7">
        <f t="shared" si="4"/>
        <v>90.61538461538461</v>
      </c>
      <c r="D18" s="1">
        <v>3</v>
      </c>
      <c r="E18" s="4">
        <f t="shared" si="5"/>
        <v>0.8835</v>
      </c>
      <c r="F18" s="5">
        <f t="shared" si="0"/>
        <v>1287.2456036921963</v>
      </c>
      <c r="G18" s="5">
        <f t="shared" si="6"/>
        <v>1288.1291036921962</v>
      </c>
      <c r="H18" s="5">
        <f t="shared" si="1"/>
        <v>1287.9088251880603</v>
      </c>
      <c r="I18" s="4">
        <f t="shared" si="7"/>
        <v>0.6632214958640361</v>
      </c>
      <c r="J18" s="5">
        <f t="shared" si="2"/>
        <v>-0.22027850413587657</v>
      </c>
      <c r="K18" s="4">
        <f t="shared" si="8"/>
        <v>-0.3739872735753422</v>
      </c>
      <c r="L18" s="4">
        <f t="shared" si="9"/>
        <v>0.12597415635935294</v>
      </c>
      <c r="M18" s="4">
        <f t="shared" si="10"/>
        <v>0.719009882576574</v>
      </c>
    </row>
    <row r="19" spans="1:13" ht="12.75">
      <c r="A19" s="1">
        <v>605</v>
      </c>
      <c r="B19" s="6">
        <f t="shared" si="3"/>
        <v>46.53846153846154</v>
      </c>
      <c r="C19" s="7">
        <f t="shared" si="4"/>
        <v>93.07692307692308</v>
      </c>
      <c r="D19" s="1">
        <v>2</v>
      </c>
      <c r="E19" s="4">
        <f t="shared" si="5"/>
        <v>0.589</v>
      </c>
      <c r="F19" s="5">
        <f t="shared" si="0"/>
        <v>1358.1911563810374</v>
      </c>
      <c r="G19" s="5">
        <f t="shared" si="6"/>
        <v>1358.7801563810374</v>
      </c>
      <c r="H19" s="5">
        <f t="shared" si="1"/>
        <v>1358.4750276486252</v>
      </c>
      <c r="I19" s="4">
        <f t="shared" si="7"/>
        <v>0.28387126758775594</v>
      </c>
      <c r="J19" s="5">
        <f t="shared" si="2"/>
        <v>-0.30512873241218585</v>
      </c>
      <c r="K19" s="4">
        <f t="shared" si="8"/>
        <v>-0.5180453860987875</v>
      </c>
      <c r="L19" s="4">
        <f t="shared" si="9"/>
        <v>-0.018083956164092307</v>
      </c>
      <c r="M19" s="4">
        <f t="shared" si="10"/>
        <v>0.015219448436893181</v>
      </c>
    </row>
    <row r="20" spans="1:13" ht="12.75">
      <c r="A20" s="1">
        <v>620</v>
      </c>
      <c r="B20" s="6">
        <f t="shared" si="3"/>
        <v>47.69230769230769</v>
      </c>
      <c r="C20" s="7">
        <f t="shared" si="4"/>
        <v>95.38461538461539</v>
      </c>
      <c r="D20" s="1">
        <v>1</v>
      </c>
      <c r="E20" s="4">
        <f t="shared" si="5"/>
        <v>0.2945</v>
      </c>
      <c r="F20" s="5">
        <f t="shared" si="0"/>
        <v>1426.4354204426345</v>
      </c>
      <c r="G20" s="5">
        <f t="shared" si="6"/>
        <v>1426.7299204426345</v>
      </c>
      <c r="H20" s="5">
        <f t="shared" si="1"/>
        <v>1426.3138158516354</v>
      </c>
      <c r="I20" s="4">
        <f t="shared" si="7"/>
        <v>-0.12160459099914078</v>
      </c>
      <c r="J20" s="5">
        <f t="shared" si="2"/>
        <v>-0.4161045909991117</v>
      </c>
      <c r="K20" s="4">
        <f t="shared" si="8"/>
        <v>-0.7064594074687804</v>
      </c>
      <c r="L20" s="4">
        <f t="shared" si="9"/>
        <v>-0.20649797753408528</v>
      </c>
      <c r="M20" s="4">
        <f t="shared" si="10"/>
        <v>2.033667471531839</v>
      </c>
    </row>
    <row r="21" spans="1:13" ht="12.75">
      <c r="A21" s="1">
        <v>639</v>
      </c>
      <c r="B21" s="6">
        <f t="shared" si="3"/>
        <v>49.15384615384615</v>
      </c>
      <c r="C21" s="7">
        <f t="shared" si="4"/>
        <v>98.3076923076923</v>
      </c>
      <c r="D21" s="1">
        <v>0</v>
      </c>
      <c r="E21" s="4">
        <f t="shared" si="5"/>
        <v>0</v>
      </c>
      <c r="F21" s="5">
        <f t="shared" si="0"/>
        <v>1515.286142738315</v>
      </c>
      <c r="G21" s="5">
        <f t="shared" si="6"/>
        <v>1515.286142738315</v>
      </c>
      <c r="H21" s="5">
        <f t="shared" si="1"/>
        <v>1514.5771135384712</v>
      </c>
      <c r="I21" s="4">
        <f t="shared" si="7"/>
        <v>-0.7090291998438261</v>
      </c>
      <c r="J21" s="5">
        <f t="shared" si="2"/>
        <v>-0.7090291998438261</v>
      </c>
      <c r="K21" s="4">
        <f t="shared" si="8"/>
        <v>-1.2037847195990254</v>
      </c>
      <c r="L21" s="4">
        <f t="shared" si="9"/>
        <v>-0.7038232896643303</v>
      </c>
      <c r="M21" s="4">
        <f t="shared" si="10"/>
        <v>24.34920427263344</v>
      </c>
    </row>
    <row r="22" spans="1:13" ht="12.75">
      <c r="A22" s="1"/>
      <c r="B22" s="6"/>
      <c r="C22" s="7"/>
      <c r="D22" s="1"/>
      <c r="E22" s="4"/>
      <c r="F22" s="5"/>
      <c r="G22" s="5"/>
      <c r="H22" s="5"/>
      <c r="I22" s="4"/>
      <c r="J22" s="5"/>
      <c r="K22" s="4"/>
      <c r="L22" s="4"/>
      <c r="M22" s="4"/>
    </row>
    <row r="23" spans="1:13" ht="12.75">
      <c r="A23" s="1"/>
      <c r="B23" s="6"/>
      <c r="C23" s="7"/>
      <c r="D23" s="1"/>
      <c r="E23" s="4"/>
      <c r="F23" s="5"/>
      <c r="G23" s="5"/>
      <c r="H23" s="5"/>
      <c r="I23" s="4"/>
      <c r="L23" s="8" t="s">
        <v>21</v>
      </c>
      <c r="M23" s="4">
        <f>SUM(M7:M21)</f>
        <v>39.92438890235975</v>
      </c>
    </row>
    <row r="24" spans="1:13" ht="12.75">
      <c r="A24" s="1"/>
      <c r="B24" s="6"/>
      <c r="C24" s="7"/>
      <c r="D24" s="1"/>
      <c r="E24" s="4"/>
      <c r="F24" s="5"/>
      <c r="G24" s="5"/>
      <c r="H24" s="5"/>
      <c r="I24" s="4"/>
      <c r="J24" s="5"/>
      <c r="K24" s="4"/>
      <c r="L24" s="4"/>
      <c r="M24" s="4"/>
    </row>
    <row r="25" spans="2:4" ht="12.75">
      <c r="B25" s="1"/>
      <c r="C25" s="1"/>
      <c r="D25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Cadence Design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Bond</dc:creator>
  <cp:keywords/>
  <dc:description/>
  <cp:lastModifiedBy>Gert Gottschalk</cp:lastModifiedBy>
  <dcterms:created xsi:type="dcterms:W3CDTF">2004-06-13T22:58:54Z</dcterms:created>
  <dcterms:modified xsi:type="dcterms:W3CDTF">2004-06-21T05:15:12Z</dcterms:modified>
  <cp:category/>
  <cp:version/>
  <cp:contentType/>
  <cp:contentStatus/>
</cp:coreProperties>
</file>